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92\"/>
    </mc:Choice>
  </mc:AlternateContent>
  <xr:revisionPtr revIDLastSave="0" documentId="13_ncr:1_{61A861E4-FA6C-485F-AE4C-C86B9F607964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2" l="1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62" i="2"/>
  <c r="G62" i="2"/>
  <c r="F62" i="2"/>
  <c r="E62" i="2"/>
  <c r="D62" i="2"/>
  <c r="H55" i="2"/>
  <c r="G55" i="2"/>
  <c r="F55" i="2"/>
  <c r="E55" i="2"/>
  <c r="D55" i="2"/>
  <c r="H54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<sst xmlns="http://schemas.openxmlformats.org/spreadsheetml/2006/main" count="230" uniqueCount="132">
  <si>
    <t>СВОДКА ЗАТРАТ</t>
  </si>
  <si>
    <t>P_0892</t>
  </si>
  <si>
    <t>(идентификатор инвестиционного проекта)</t>
  </si>
  <si>
    <t>Реконструкция КЛ-0,4 кВ ТП-38 - опора 100/1 КВЛ-0,4 кВ ф.1 ЗТП-38, реконструкция КЛ-0,4 кВ от опоры 100/1 до опоры 100/2 КВЛ ф.1 ЗТП-38 (протяженностью 0,51км)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</si>
  <si>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</si>
  <si>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</si>
  <si>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</si>
  <si>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</si>
  <si>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</si>
  <si>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</si>
  <si>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</si>
  <si>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</si>
  <si>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</si>
  <si>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</si>
  <si>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</si>
  <si>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</si>
  <si>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</si>
  <si>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</si>
  <si>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</si>
  <si>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</si>
  <si>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</si>
  <si>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</si>
  <si>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</si>
  <si>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</si>
  <si>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</si>
  <si>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</si>
  <si>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</si>
  <si>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</si>
  <si>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</si>
  <si>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</si>
  <si>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</si>
  <si>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</si>
  <si>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</si>
  <si>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</si>
  <si>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</si>
  <si>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</si>
  <si>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</si>
  <si>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</si>
  <si>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</si>
  <si>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</si>
  <si>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</si>
  <si>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</si>
  <si>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</si>
  <si>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</si>
  <si>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</si>
  <si>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</si>
  <si>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</si>
  <si>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</si>
  <si>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</si>
  <si>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</si>
  <si>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</si>
  <si>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</si>
  <si>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</si>
  <si>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</si>
  <si>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</si>
  <si>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</si>
  <si>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</si>
  <si>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</si>
  <si>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</si>
  <si>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</si>
  <si>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</si>
  <si>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</si>
  <si>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</si>
  <si>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</si>
  <si>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</si>
  <si>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</si>
  <si>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</si>
  <si>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</si>
  <si>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</si>
  <si>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</si>
  <si>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</si>
  <si>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</si>
  <si>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</si>
  <si>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</si>
  <si>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</si>
  <si>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</si>
  <si>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</si>
  <si>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</si>
  <si>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</si>
  <si>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</si>
  <si>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</si>
  <si>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</si>
  <si>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</si>
  <si>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</si>
  <si>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</si>
  <si>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</si>
  <si>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</si>
  <si>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</si>
  <si>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</si>
  <si>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</si>
  <si>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</si>
  <si>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</si>
  <si>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</si>
  <si>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</si>
  <si>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</si>
  <si>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</si>
  <si>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</si>
  <si>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</si>
  <si>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</si>
  <si>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</si>
  <si>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</si>
  <si>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</si>
  <si>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</si>
  <si>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</si>
  <si>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</si>
  <si>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</si>
  <si>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</si>
  <si>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</si>
  <si>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</si>
  <si>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</si>
  <si>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</si>
  <si>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</si>
  <si>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</si>
  <si>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</si>
  <si>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</si>
  <si>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</si>
  <si>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</si>
  <si>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</si>
  <si>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</si>
  <si>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</si>
  <si>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</si>
  <si>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</si>
  <si>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</si>
  <si>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</si>
  <si>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</si>
  <si>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</si>
  <si>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</si>
  <si>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</si>
  <si>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АПвПу 3х120мк</t>
  </si>
  <si>
    <t>ФСБЦ-21.1.07.02-1164</t>
  </si>
  <si>
    <t>Труба полиэтиленовая толстостенная гладкая 110*8,1мм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</si>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</sst>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174" fontId="0" fillId="0" borderId="0" xfId="0" applyNumberFormat="1"/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5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topLeftCell="A19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1.1093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3" t="s">
        <v>0</v>
      </c>
      <c r="B12" s="83"/>
      <c r="C12" s="83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4" t="s">
        <v>1</v>
      </c>
      <c r="B16" s="84"/>
      <c r="C16" s="84"/>
    </row>
    <row r="17" spans="1:9" ht="16.2" customHeight="1">
      <c r="A17" s="85" t="s">
        <v>2</v>
      </c>
      <c r="B17" s="85"/>
      <c r="C17" s="85"/>
    </row>
    <row r="18" spans="1:9" ht="16.2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6.2" customHeight="1">
      <c r="A20" s="85" t="s">
        <v>4</v>
      </c>
      <c r="B20" s="85"/>
      <c r="C20" s="85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6.95" customHeight="1">
      <c r="A29" s="55" t="s">
        <v>18</v>
      </c>
      <c r="B29" s="53" t="s">
        <v>19</v>
      </c>
      <c r="C29" s="61">
        <f>ССР!G59*1.2</f>
        <v>350.7847833042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6.95" customHeight="1">
      <c r="A30" s="50">
        <v>2</v>
      </c>
      <c r="B30" s="53" t="s">
        <v>20</v>
      </c>
      <c r="C30" s="61">
        <f>C27+C28+C29</f>
        <v>350.7847833042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6.95" customHeight="1">
      <c r="A31" s="55" t="s">
        <v>21</v>
      </c>
      <c r="B31" s="53" t="s">
        <v>22</v>
      </c>
      <c r="C31" s="61">
        <f>C30-ROUND(C30/1.2,5)</f>
        <v>58.464133304199898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C30*I39</f>
        <v>424.896619577092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24</v>
      </c>
      <c r="C33" s="61">
        <v>0.65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25</v>
      </c>
      <c r="C34" s="65">
        <f>C32*C33</f>
        <v>276.18280272510998</v>
      </c>
      <c r="D34" s="57"/>
      <c r="E34" s="66"/>
      <c r="F34" s="67"/>
      <c r="G34" s="68"/>
      <c r="H34" s="60"/>
      <c r="I34" s="81"/>
    </row>
    <row r="35" spans="1:9" ht="15.6">
      <c r="A35" s="87" t="s">
        <v>26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ССР!D68+ССР!E68</f>
        <v>6560.5452824954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ССР!F68</f>
        <v>0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(ССР!G64-ССР!G58)*1.2</f>
        <v>119.076485790181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6679.6217682855804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1113.2702982855801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C40*I40</f>
        <v>8448.5431229675196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5491.5530299288903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4">
        <f>C34+C44</f>
        <v>5767.7358326539998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  <row r="50" spans="4:4">
      <c r="D50" s="79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A13" zoomScale="90" zoomScaleNormal="90" workbookViewId="0">
      <selection activeCell="B21" sqref="B21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85.2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4748.0920630281998</v>
      </c>
      <c r="E25" s="41">
        <v>323.35162224047002</v>
      </c>
      <c r="F25" s="41">
        <v>0</v>
      </c>
      <c r="G25" s="41">
        <v>0</v>
      </c>
      <c r="H25" s="41">
        <v>5071.4436852687004</v>
      </c>
    </row>
    <row r="26" spans="1:8" ht="16.95" customHeight="1">
      <c r="A26" s="2"/>
      <c r="B26" s="33"/>
      <c r="C26" s="33" t="s">
        <v>44</v>
      </c>
      <c r="D26" s="41">
        <v>4748.0920630281998</v>
      </c>
      <c r="E26" s="41">
        <v>323.35162224047002</v>
      </c>
      <c r="F26" s="41">
        <v>0</v>
      </c>
      <c r="G26" s="41">
        <v>0</v>
      </c>
      <c r="H26" s="41">
        <v>5071.4436852687004</v>
      </c>
    </row>
    <row r="27" spans="1:8" ht="16.95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v>4748.0920630281998</v>
      </c>
      <c r="E42" s="41">
        <v>323.35162224047002</v>
      </c>
      <c r="F42" s="41">
        <v>0</v>
      </c>
      <c r="G42" s="41">
        <v>0</v>
      </c>
      <c r="H42" s="41">
        <v>5071.4436852687004</v>
      </c>
    </row>
    <row r="43" spans="1:8" ht="16.95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94.961841260564</v>
      </c>
      <c r="E44" s="41">
        <v>6.4670324448095</v>
      </c>
      <c r="F44" s="41">
        <v>0</v>
      </c>
      <c r="G44" s="41">
        <v>0</v>
      </c>
      <c r="H44" s="41">
        <v>101.42887370536999</v>
      </c>
    </row>
    <row r="45" spans="1:8" ht="16.95" customHeight="1">
      <c r="A45" s="2"/>
      <c r="B45" s="33"/>
      <c r="C45" s="33" t="s">
        <v>59</v>
      </c>
      <c r="D45" s="41">
        <v>94.961841260564</v>
      </c>
      <c r="E45" s="41">
        <v>6.4670324448095</v>
      </c>
      <c r="F45" s="41">
        <v>0</v>
      </c>
      <c r="G45" s="41">
        <v>0</v>
      </c>
      <c r="H45" s="41">
        <v>101.42887370536999</v>
      </c>
    </row>
    <row r="46" spans="1:8" ht="16.95" customHeight="1">
      <c r="A46" s="2"/>
      <c r="B46" s="33"/>
      <c r="C46" s="33" t="s">
        <v>60</v>
      </c>
      <c r="D46" s="41">
        <v>4843.0539042887003</v>
      </c>
      <c r="E46" s="41">
        <v>329.81865468528002</v>
      </c>
      <c r="F46" s="41">
        <v>0</v>
      </c>
      <c r="G46" s="41">
        <v>0</v>
      </c>
      <c r="H46" s="41">
        <v>5172.8725589739997</v>
      </c>
    </row>
    <row r="47" spans="1:8" ht="16.95" customHeight="1">
      <c r="A47" s="2"/>
      <c r="B47" s="33"/>
      <c r="C47" s="33" t="s">
        <v>61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62</v>
      </c>
      <c r="C48" s="48" t="s">
        <v>63</v>
      </c>
      <c r="D48" s="41">
        <v>0</v>
      </c>
      <c r="E48" s="41">
        <v>0</v>
      </c>
      <c r="F48" s="41">
        <v>0</v>
      </c>
      <c r="G48" s="41">
        <v>15.420643683599</v>
      </c>
      <c r="H48" s="41">
        <v>15.420643683599</v>
      </c>
    </row>
    <row r="49" spans="1:8" ht="31.2">
      <c r="A49" s="2">
        <v>4</v>
      </c>
      <c r="B49" s="2" t="s">
        <v>64</v>
      </c>
      <c r="C49" s="48" t="s">
        <v>65</v>
      </c>
      <c r="D49" s="41">
        <v>126.40370690194</v>
      </c>
      <c r="E49" s="41">
        <v>8.6082668872860992</v>
      </c>
      <c r="F49" s="41">
        <v>0</v>
      </c>
      <c r="G49" s="41">
        <v>0</v>
      </c>
      <c r="H49" s="41">
        <v>135.01197378923001</v>
      </c>
    </row>
    <row r="50" spans="1:8">
      <c r="A50" s="2">
        <v>5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72.405361406249995</v>
      </c>
      <c r="H50" s="41">
        <v>72.405361406249995</v>
      </c>
    </row>
    <row r="51" spans="1:8" ht="16.95" customHeight="1">
      <c r="A51" s="2"/>
      <c r="B51" s="33"/>
      <c r="C51" s="33" t="s">
        <v>68</v>
      </c>
      <c r="D51" s="41">
        <v>126.40370690194</v>
      </c>
      <c r="E51" s="41">
        <v>8.6082668872860992</v>
      </c>
      <c r="F51" s="41">
        <v>0</v>
      </c>
      <c r="G51" s="41">
        <v>87.826005089849005</v>
      </c>
      <c r="H51" s="41">
        <v>222.83797887908</v>
      </c>
    </row>
    <row r="52" spans="1:8" ht="16.95" customHeight="1">
      <c r="A52" s="2"/>
      <c r="B52" s="33"/>
      <c r="C52" s="33" t="s">
        <v>69</v>
      </c>
      <c r="D52" s="41">
        <v>4969.4576111906999</v>
      </c>
      <c r="E52" s="41">
        <v>338.42692157257</v>
      </c>
      <c r="F52" s="41">
        <v>0</v>
      </c>
      <c r="G52" s="41">
        <v>87.826005089849005</v>
      </c>
      <c r="H52" s="41">
        <v>5395.7105378530996</v>
      </c>
    </row>
    <row r="53" spans="1:8" ht="16.95" customHeight="1">
      <c r="A53" s="2"/>
      <c r="B53" s="33"/>
      <c r="C53" s="33" t="s">
        <v>70</v>
      </c>
      <c r="D53" s="41"/>
      <c r="E53" s="41"/>
      <c r="F53" s="41"/>
      <c r="G53" s="41"/>
      <c r="H53" s="41"/>
    </row>
    <row r="54" spans="1:8">
      <c r="A54" s="2"/>
      <c r="B54" s="2"/>
      <c r="C54" s="48"/>
      <c r="D54" s="41"/>
      <c r="E54" s="41"/>
      <c r="F54" s="41"/>
      <c r="G54" s="41"/>
      <c r="H54" s="41">
        <f>SUM(D54:G54)</f>
        <v>0</v>
      </c>
    </row>
    <row r="55" spans="1:8" ht="16.95" customHeight="1">
      <c r="A55" s="2"/>
      <c r="B55" s="33"/>
      <c r="C55" s="33" t="s">
        <v>71</v>
      </c>
      <c r="D55" s="41">
        <f>SUM(D54:D54)</f>
        <v>0</v>
      </c>
      <c r="E55" s="41">
        <f>SUM(E54:E54)</f>
        <v>0</v>
      </c>
      <c r="F55" s="41">
        <f>SUM(F54:F54)</f>
        <v>0</v>
      </c>
      <c r="G55" s="41">
        <f>SUM(G54:G54)</f>
        <v>0</v>
      </c>
      <c r="H55" s="41">
        <f>SUM(D55:G55)</f>
        <v>0</v>
      </c>
    </row>
    <row r="56" spans="1:8" ht="16.95" customHeight="1">
      <c r="A56" s="2"/>
      <c r="B56" s="33"/>
      <c r="C56" s="33" t="s">
        <v>72</v>
      </c>
      <c r="D56" s="41">
        <v>4969.4576111906999</v>
      </c>
      <c r="E56" s="41">
        <v>338.42692157257</v>
      </c>
      <c r="F56" s="41">
        <v>0</v>
      </c>
      <c r="G56" s="41">
        <v>87.826005089849005</v>
      </c>
      <c r="H56" s="41">
        <v>5395.7105378530996</v>
      </c>
    </row>
    <row r="57" spans="1:8" ht="153" customHeight="1">
      <c r="A57" s="2"/>
      <c r="B57" s="33"/>
      <c r="C57" s="33" t="s">
        <v>73</v>
      </c>
      <c r="D57" s="41"/>
      <c r="E57" s="41"/>
      <c r="F57" s="41"/>
      <c r="G57" s="41"/>
      <c r="H57" s="41"/>
    </row>
    <row r="58" spans="1:8">
      <c r="A58" s="2">
        <v>6</v>
      </c>
      <c r="B58" s="2" t="s">
        <v>74</v>
      </c>
      <c r="C58" s="48" t="s">
        <v>75</v>
      </c>
      <c r="D58" s="41">
        <v>0</v>
      </c>
      <c r="E58" s="41">
        <v>0</v>
      </c>
      <c r="F58" s="41">
        <v>0</v>
      </c>
      <c r="G58" s="41">
        <v>292.32065275349999</v>
      </c>
      <c r="H58" s="41">
        <v>292.32065275349999</v>
      </c>
    </row>
    <row r="59" spans="1:8" ht="16.95" customHeight="1">
      <c r="A59" s="2"/>
      <c r="B59" s="33"/>
      <c r="C59" s="33" t="s">
        <v>76</v>
      </c>
      <c r="D59" s="41">
        <v>0</v>
      </c>
      <c r="E59" s="41">
        <v>0</v>
      </c>
      <c r="F59" s="41">
        <v>0</v>
      </c>
      <c r="G59" s="41">
        <v>292.32065275349999</v>
      </c>
      <c r="H59" s="41">
        <v>292.32065275349999</v>
      </c>
    </row>
    <row r="60" spans="1:8" ht="16.95" customHeight="1">
      <c r="A60" s="2"/>
      <c r="B60" s="33"/>
      <c r="C60" s="33" t="s">
        <v>77</v>
      </c>
      <c r="D60" s="41">
        <v>4969.4576111906999</v>
      </c>
      <c r="E60" s="41">
        <v>338.42692157257</v>
      </c>
      <c r="F60" s="41">
        <v>0</v>
      </c>
      <c r="G60" s="41">
        <v>380.14665784335</v>
      </c>
      <c r="H60" s="41">
        <v>5688.0311906065999</v>
      </c>
    </row>
    <row r="61" spans="1:8" ht="16.95" customHeight="1">
      <c r="A61" s="2"/>
      <c r="B61" s="33"/>
      <c r="C61" s="33" t="s">
        <v>78</v>
      </c>
      <c r="D61" s="41"/>
      <c r="E61" s="41"/>
      <c r="F61" s="41"/>
      <c r="G61" s="41"/>
      <c r="H61" s="41"/>
    </row>
    <row r="62" spans="1:8" ht="34.200000000000003" customHeight="1">
      <c r="A62" s="2">
        <v>7</v>
      </c>
      <c r="B62" s="2" t="s">
        <v>79</v>
      </c>
      <c r="C62" s="48" t="s">
        <v>80</v>
      </c>
      <c r="D62" s="41">
        <f>D60*3%</f>
        <v>149.08372833572099</v>
      </c>
      <c r="E62" s="41">
        <f>E60*3%</f>
        <v>10.1528076471771</v>
      </c>
      <c r="F62" s="41">
        <f>F60*3%</f>
        <v>0</v>
      </c>
      <c r="G62" s="41">
        <f>G60*3%</f>
        <v>11.404399735300499</v>
      </c>
      <c r="H62" s="41">
        <f>SUM(D62:G62)</f>
        <v>170.64093571819899</v>
      </c>
    </row>
    <row r="63" spans="1:8" ht="16.95" customHeight="1">
      <c r="A63" s="2"/>
      <c r="B63" s="33"/>
      <c r="C63" s="33" t="s">
        <v>81</v>
      </c>
      <c r="D63" s="41">
        <f>D62</f>
        <v>149.08372833572099</v>
      </c>
      <c r="E63" s="41">
        <f>E62</f>
        <v>10.1528076471771</v>
      </c>
      <c r="F63" s="41">
        <f>F62</f>
        <v>0</v>
      </c>
      <c r="G63" s="41">
        <f>G62</f>
        <v>11.404399735300499</v>
      </c>
      <c r="H63" s="41">
        <f>SUM(D63:G63)</f>
        <v>170.64093571819899</v>
      </c>
    </row>
    <row r="64" spans="1:8" ht="16.95" customHeight="1">
      <c r="A64" s="2"/>
      <c r="B64" s="33"/>
      <c r="C64" s="33" t="s">
        <v>82</v>
      </c>
      <c r="D64" s="41">
        <f>D63+D60</f>
        <v>5118.5413395264204</v>
      </c>
      <c r="E64" s="41">
        <f>E63+E60</f>
        <v>348.57972921974698</v>
      </c>
      <c r="F64" s="41">
        <f>F63+F60</f>
        <v>0</v>
      </c>
      <c r="G64" s="41">
        <f>G63+G60</f>
        <v>391.55105757865101</v>
      </c>
      <c r="H64" s="41">
        <f>SUM(D64:G64)</f>
        <v>5858.6721263248201</v>
      </c>
    </row>
    <row r="65" spans="1:8" ht="16.95" customHeight="1">
      <c r="A65" s="2"/>
      <c r="B65" s="33"/>
      <c r="C65" s="33" t="s">
        <v>83</v>
      </c>
      <c r="D65" s="41"/>
      <c r="E65" s="41"/>
      <c r="F65" s="41"/>
      <c r="G65" s="41"/>
      <c r="H65" s="41"/>
    </row>
    <row r="66" spans="1:8" ht="16.95" customHeight="1">
      <c r="A66" s="2">
        <v>8</v>
      </c>
      <c r="B66" s="2" t="s">
        <v>84</v>
      </c>
      <c r="C66" s="48" t="s">
        <v>85</v>
      </c>
      <c r="D66" s="41">
        <f>D64*20%</f>
        <v>1023.70826790528</v>
      </c>
      <c r="E66" s="41">
        <f>E64*20%</f>
        <v>69.715945843949399</v>
      </c>
      <c r="F66" s="41">
        <f>F64*20%</f>
        <v>0</v>
      </c>
      <c r="G66" s="41">
        <f>G64*20%</f>
        <v>78.310211515730103</v>
      </c>
      <c r="H66" s="41">
        <f>SUM(D66:G66)</f>
        <v>1171.73442526496</v>
      </c>
    </row>
    <row r="67" spans="1:8" ht="16.95" customHeight="1">
      <c r="A67" s="2"/>
      <c r="B67" s="33"/>
      <c r="C67" s="33" t="s">
        <v>86</v>
      </c>
      <c r="D67" s="41">
        <f>D66</f>
        <v>1023.70826790528</v>
      </c>
      <c r="E67" s="41">
        <f>E66</f>
        <v>69.715945843949399</v>
      </c>
      <c r="F67" s="41">
        <f>F66</f>
        <v>0</v>
      </c>
      <c r="G67" s="41">
        <f>G66</f>
        <v>78.310211515730103</v>
      </c>
      <c r="H67" s="41">
        <f>SUM(D67:G67)</f>
        <v>1171.73442526496</v>
      </c>
    </row>
    <row r="68" spans="1:8" ht="16.95" customHeight="1">
      <c r="A68" s="2"/>
      <c r="B68" s="33"/>
      <c r="C68" s="33" t="s">
        <v>87</v>
      </c>
      <c r="D68" s="41">
        <f>D67+D64</f>
        <v>6142.2496074317096</v>
      </c>
      <c r="E68" s="41">
        <f>E67+E64</f>
        <v>418.29567506369699</v>
      </c>
      <c r="F68" s="41">
        <f>F67+F64</f>
        <v>0</v>
      </c>
      <c r="G68" s="41">
        <f>G67+G64</f>
        <v>469.86126909438099</v>
      </c>
      <c r="H68" s="41">
        <f>SUM(D68:G68)</f>
        <v>7030.4065515897801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4748.0920630281998</v>
      </c>
      <c r="E13" s="32">
        <v>323.35162224047002</v>
      </c>
      <c r="F13" s="32">
        <v>0</v>
      </c>
      <c r="G13" s="32">
        <v>0</v>
      </c>
      <c r="H13" s="32">
        <v>5071.4436852687004</v>
      </c>
      <c r="J13" s="20"/>
    </row>
    <row r="14" spans="1:14" ht="16.95" customHeight="1">
      <c r="A14" s="2"/>
      <c r="B14" s="33"/>
      <c r="C14" s="33" t="s">
        <v>95</v>
      </c>
      <c r="D14" s="32">
        <v>4748.0920630281998</v>
      </c>
      <c r="E14" s="32">
        <v>323.35162224047002</v>
      </c>
      <c r="F14" s="32">
        <v>0</v>
      </c>
      <c r="G14" s="32">
        <v>0</v>
      </c>
      <c r="H14" s="32">
        <v>5071.4436852687004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6" sqref="C1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97</v>
      </c>
      <c r="D13" s="32">
        <v>0</v>
      </c>
      <c r="E13" s="32">
        <v>0</v>
      </c>
      <c r="F13" s="32">
        <v>0</v>
      </c>
      <c r="G13" s="32">
        <v>15.420643683599</v>
      </c>
      <c r="H13" s="32">
        <v>15.420643683599</v>
      </c>
      <c r="J13" s="20"/>
    </row>
    <row r="14" spans="1:14" ht="16.95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15.420643683599</v>
      </c>
      <c r="H14" s="32">
        <v>15.420643683599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92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75</v>
      </c>
      <c r="D13" s="32">
        <v>0</v>
      </c>
      <c r="E13" s="32">
        <v>0</v>
      </c>
      <c r="F13" s="32">
        <v>0</v>
      </c>
      <c r="G13" s="32">
        <v>292.32065275349999</v>
      </c>
      <c r="H13" s="32">
        <v>292.32065275349999</v>
      </c>
      <c r="J13" s="20"/>
    </row>
    <row r="14" spans="1:14" ht="16.95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292.32065275349999</v>
      </c>
      <c r="H14" s="32">
        <v>292.32065275349999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75" workbookViewId="0">
      <selection sqref="A1:XFD104857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100</v>
      </c>
      <c r="B1" s="10" t="s">
        <v>101</v>
      </c>
      <c r="C1" s="10" t="s">
        <v>102</v>
      </c>
      <c r="D1" s="10" t="s">
        <v>103</v>
      </c>
      <c r="E1" s="10" t="s">
        <v>104</v>
      </c>
      <c r="F1" s="10" t="s">
        <v>105</v>
      </c>
      <c r="G1" s="10" t="s">
        <v>106</v>
      </c>
      <c r="H1" s="10" t="s">
        <v>107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43</v>
      </c>
      <c r="B3" s="95"/>
      <c r="C3" s="11"/>
      <c r="D3" s="12">
        <v>5071.4436852687004</v>
      </c>
      <c r="E3" s="13"/>
      <c r="F3" s="13"/>
      <c r="G3" s="13"/>
      <c r="H3" s="14"/>
    </row>
    <row r="4" spans="1:8">
      <c r="A4" s="100" t="s">
        <v>108</v>
      </c>
      <c r="B4" s="15" t="s">
        <v>109</v>
      </c>
      <c r="C4" s="11"/>
      <c r="D4" s="12">
        <v>4748.0920630281998</v>
      </c>
      <c r="E4" s="13"/>
      <c r="F4" s="13"/>
      <c r="G4" s="13"/>
      <c r="H4" s="14"/>
    </row>
    <row r="5" spans="1:8">
      <c r="A5" s="100"/>
      <c r="B5" s="15" t="s">
        <v>110</v>
      </c>
      <c r="C5" s="10"/>
      <c r="D5" s="12">
        <v>323.35162224047002</v>
      </c>
      <c r="E5" s="13"/>
      <c r="F5" s="13"/>
      <c r="G5" s="13"/>
      <c r="H5" s="16"/>
    </row>
    <row r="6" spans="1:8">
      <c r="A6" s="101"/>
      <c r="B6" s="15" t="s">
        <v>111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112</v>
      </c>
      <c r="C7" s="10"/>
      <c r="D7" s="12">
        <v>0</v>
      </c>
      <c r="E7" s="13"/>
      <c r="F7" s="13"/>
      <c r="G7" s="13"/>
      <c r="H7" s="16"/>
    </row>
    <row r="8" spans="1:8">
      <c r="A8" s="96" t="s">
        <v>94</v>
      </c>
      <c r="B8" s="97"/>
      <c r="C8" s="100" t="s">
        <v>113</v>
      </c>
      <c r="D8" s="17">
        <v>5071.4436852687004</v>
      </c>
      <c r="E8" s="13">
        <v>0.51</v>
      </c>
      <c r="F8" s="13" t="s">
        <v>114</v>
      </c>
      <c r="G8" s="17">
        <v>9944.007226017</v>
      </c>
      <c r="H8" s="16"/>
    </row>
    <row r="9" spans="1:8">
      <c r="A9" s="102">
        <v>1</v>
      </c>
      <c r="B9" s="15" t="s">
        <v>109</v>
      </c>
      <c r="C9" s="100"/>
      <c r="D9" s="17">
        <v>4748.0920630281998</v>
      </c>
      <c r="E9" s="13"/>
      <c r="F9" s="13"/>
      <c r="G9" s="13"/>
      <c r="H9" s="101" t="s">
        <v>43</v>
      </c>
    </row>
    <row r="10" spans="1:8">
      <c r="A10" s="100"/>
      <c r="B10" s="15" t="s">
        <v>110</v>
      </c>
      <c r="C10" s="100"/>
      <c r="D10" s="17">
        <v>323.35162224047002</v>
      </c>
      <c r="E10" s="13"/>
      <c r="F10" s="13"/>
      <c r="G10" s="13"/>
      <c r="H10" s="101"/>
    </row>
    <row r="11" spans="1:8">
      <c r="A11" s="100"/>
      <c r="B11" s="15" t="s">
        <v>111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112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63</v>
      </c>
      <c r="B13" s="95"/>
      <c r="C13" s="10"/>
      <c r="D13" s="12">
        <v>15.420643683599</v>
      </c>
      <c r="E13" s="13"/>
      <c r="F13" s="13"/>
      <c r="G13" s="13"/>
      <c r="H13" s="16"/>
    </row>
    <row r="14" spans="1:8">
      <c r="A14" s="100" t="s">
        <v>115</v>
      </c>
      <c r="B14" s="15" t="s">
        <v>109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110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111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112</v>
      </c>
      <c r="C17" s="10"/>
      <c r="D17" s="12">
        <v>15.420643683599</v>
      </c>
      <c r="E17" s="13"/>
      <c r="F17" s="13"/>
      <c r="G17" s="13"/>
      <c r="H17" s="16"/>
    </row>
    <row r="18" spans="1:8">
      <c r="A18" s="96" t="s">
        <v>97</v>
      </c>
      <c r="B18" s="97"/>
      <c r="C18" s="100" t="s">
        <v>113</v>
      </c>
      <c r="D18" s="17">
        <v>15.420643683599</v>
      </c>
      <c r="E18" s="13">
        <v>0.51</v>
      </c>
      <c r="F18" s="13" t="s">
        <v>114</v>
      </c>
      <c r="G18" s="17">
        <v>30.236556242351998</v>
      </c>
      <c r="H18" s="16"/>
    </row>
    <row r="19" spans="1:8">
      <c r="A19" s="102">
        <v>1</v>
      </c>
      <c r="B19" s="15" t="s">
        <v>109</v>
      </c>
      <c r="C19" s="100"/>
      <c r="D19" s="17">
        <v>0</v>
      </c>
      <c r="E19" s="13"/>
      <c r="F19" s="13"/>
      <c r="G19" s="13"/>
      <c r="H19" s="101" t="s">
        <v>43</v>
      </c>
    </row>
    <row r="20" spans="1:8">
      <c r="A20" s="100"/>
      <c r="B20" s="15" t="s">
        <v>110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111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112</v>
      </c>
      <c r="C22" s="100"/>
      <c r="D22" s="17">
        <v>15.420643683599</v>
      </c>
      <c r="E22" s="13"/>
      <c r="F22" s="13"/>
      <c r="G22" s="13"/>
      <c r="H22" s="101"/>
    </row>
    <row r="23" spans="1:8" ht="24.6">
      <c r="A23" s="98" t="s">
        <v>75</v>
      </c>
      <c r="B23" s="95"/>
      <c r="C23" s="10"/>
      <c r="D23" s="12">
        <v>292.32065275349999</v>
      </c>
      <c r="E23" s="13"/>
      <c r="F23" s="13"/>
      <c r="G23" s="13"/>
      <c r="H23" s="16"/>
    </row>
    <row r="24" spans="1:8">
      <c r="A24" s="100" t="s">
        <v>116</v>
      </c>
      <c r="B24" s="15" t="s">
        <v>109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110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111</v>
      </c>
      <c r="C26" s="10"/>
      <c r="D26" s="12">
        <v>0</v>
      </c>
      <c r="E26" s="13"/>
      <c r="F26" s="13"/>
      <c r="G26" s="13"/>
      <c r="H26" s="16"/>
    </row>
    <row r="27" spans="1:8">
      <c r="A27" s="100"/>
      <c r="B27" s="15" t="s">
        <v>112</v>
      </c>
      <c r="C27" s="10"/>
      <c r="D27" s="12">
        <v>292.32065275349999</v>
      </c>
      <c r="E27" s="13"/>
      <c r="F27" s="13"/>
      <c r="G27" s="13"/>
      <c r="H27" s="16"/>
    </row>
    <row r="28" spans="1:8">
      <c r="A28" s="96" t="s">
        <v>75</v>
      </c>
      <c r="B28" s="97"/>
      <c r="C28" s="100" t="s">
        <v>113</v>
      </c>
      <c r="D28" s="17">
        <v>292.32065275349999</v>
      </c>
      <c r="E28" s="13">
        <v>0.51</v>
      </c>
      <c r="F28" s="13" t="s">
        <v>114</v>
      </c>
      <c r="G28" s="17">
        <v>573.17775049705995</v>
      </c>
      <c r="H28" s="16"/>
    </row>
    <row r="29" spans="1:8">
      <c r="A29" s="102">
        <v>1</v>
      </c>
      <c r="B29" s="15" t="s">
        <v>109</v>
      </c>
      <c r="C29" s="100"/>
      <c r="D29" s="17">
        <v>0</v>
      </c>
      <c r="E29" s="13"/>
      <c r="F29" s="13"/>
      <c r="G29" s="13"/>
      <c r="H29" s="101" t="s">
        <v>43</v>
      </c>
    </row>
    <row r="30" spans="1:8">
      <c r="A30" s="100"/>
      <c r="B30" s="15" t="s">
        <v>110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111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112</v>
      </c>
      <c r="C32" s="100"/>
      <c r="D32" s="17">
        <v>292.32065275349999</v>
      </c>
      <c r="E32" s="13"/>
      <c r="F32" s="13"/>
      <c r="G32" s="13"/>
      <c r="H32" s="101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9" t="s">
        <v>117</v>
      </c>
      <c r="B35" s="99"/>
      <c r="C35" s="99"/>
      <c r="D35" s="99"/>
      <c r="E35" s="99"/>
      <c r="F35" s="99"/>
      <c r="G35" s="99"/>
      <c r="H35" s="99"/>
    </row>
    <row r="36" spans="1:8">
      <c r="A36" s="99" t="s">
        <v>118</v>
      </c>
      <c r="B36" s="99"/>
      <c r="C36" s="99"/>
      <c r="D36" s="99"/>
      <c r="E36" s="99"/>
      <c r="F36" s="99"/>
      <c r="G36" s="99"/>
      <c r="H36" s="99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XFD1048576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119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</row>
    <row r="4" spans="1:8" ht="39" customHeight="1">
      <c r="A4" s="3" t="s">
        <v>128</v>
      </c>
      <c r="B4" s="4" t="s">
        <v>114</v>
      </c>
      <c r="C4" s="5">
        <v>0.732328125</v>
      </c>
      <c r="D4" s="5">
        <v>5103.9171675885</v>
      </c>
      <c r="E4" s="4">
        <v>0.4</v>
      </c>
      <c r="F4" s="3" t="s">
        <v>128</v>
      </c>
      <c r="G4" s="5">
        <v>3737.7420894953998</v>
      </c>
      <c r="H4" s="6" t="s">
        <v>129</v>
      </c>
    </row>
    <row r="5" spans="1:8" ht="39" customHeight="1">
      <c r="A5" s="3" t="s">
        <v>130</v>
      </c>
      <c r="B5" s="4" t="s">
        <v>114</v>
      </c>
      <c r="C5" s="5">
        <v>0.21356249999999999</v>
      </c>
      <c r="D5" s="5">
        <v>818.22700652441995</v>
      </c>
      <c r="E5" s="4">
        <v>0.4</v>
      </c>
      <c r="F5" s="3" t="s">
        <v>130</v>
      </c>
      <c r="G5" s="5">
        <v>174.74260508086999</v>
      </c>
      <c r="H5" s="6" t="s">
        <v>131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2025-11-19T07:25:48Z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1FF420C424B34F7DB14BE358E41C2850_12</vt:lpwstr>
  </property>
  <property fmtid="{D5CDD505-2E9C-101B-9397-08002B2CF9AE}" pid="3" name="KSOProductBuildVer">
    <vt:lpwstr>1049-12.2.0.23131</vt:lpwstr>
  </property>
</Properties>
</file>